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artek/Library/CloudStorage/Dropbox/BARTEK/TWOJE GASTRO/10.6.2025 wroclaw/"/>
    </mc:Choice>
  </mc:AlternateContent>
  <xr:revisionPtr revIDLastSave="0" documentId="13_ncr:1_{DED4A5D7-F23B-0F41-8805-676291BBEC72}" xr6:coauthVersionLast="47" xr6:coauthVersionMax="47" xr10:uidLastSave="{00000000-0000-0000-0000-000000000000}"/>
  <bookViews>
    <workbookView xWindow="0" yWindow="500" windowWidth="33600" windowHeight="19260" xr2:uid="{D4FEF73E-494B-E742-B2D4-1A88E29B9B9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T26" i="1"/>
  <c r="Q26" i="1"/>
  <c r="N26" i="1"/>
  <c r="C10" i="1" s="1"/>
  <c r="B12" i="1"/>
  <c r="B11" i="1"/>
  <c r="B10" i="1"/>
  <c r="C1" i="1"/>
  <c r="S26" i="1"/>
  <c r="P26" i="1"/>
  <c r="M26" i="1"/>
  <c r="F26" i="1"/>
  <c r="B18" i="1" s="1"/>
  <c r="J26" i="1"/>
  <c r="C8" i="1" s="1"/>
  <c r="H26" i="1"/>
  <c r="B19" i="1" s="1"/>
  <c r="B7" i="1"/>
  <c r="B6" i="1"/>
  <c r="C11" i="1" l="1"/>
  <c r="C12" i="1"/>
  <c r="C9" i="1" s="1"/>
  <c r="B27" i="1" s="1"/>
  <c r="C6" i="1"/>
  <c r="B20" i="1" l="1"/>
  <c r="C25" i="1"/>
  <c r="A25" i="1"/>
  <c r="E25" i="1"/>
  <c r="C4" i="1" l="1"/>
  <c r="B22" i="1"/>
  <c r="B21" i="1"/>
  <c r="C7" i="1" l="1"/>
  <c r="C5" i="1" l="1"/>
  <c r="C13" i="1" s="1"/>
  <c r="C14" i="1" s="1"/>
  <c r="C15" i="1"/>
  <c r="C17" i="1" l="1"/>
  <c r="B17" i="1" s="1"/>
</calcChain>
</file>

<file path=xl/sharedStrings.xml><?xml version="1.0" encoding="utf-8"?>
<sst xmlns="http://schemas.openxmlformats.org/spreadsheetml/2006/main" count="83" uniqueCount="72">
  <si>
    <t>Przychód netto</t>
  </si>
  <si>
    <t xml:space="preserve">Napoje Alko </t>
  </si>
  <si>
    <t>Jedzenie</t>
  </si>
  <si>
    <t>Koszty Zmienne</t>
  </si>
  <si>
    <t>Opis</t>
  </si>
  <si>
    <t>Nr fv</t>
  </si>
  <si>
    <t>Kowota netto</t>
  </si>
  <si>
    <t>Farutex</t>
  </si>
  <si>
    <t>PB7856354</t>
  </si>
  <si>
    <t xml:space="preserve">Frotoley </t>
  </si>
  <si>
    <t xml:space="preserve">Premium dystrybuor </t>
  </si>
  <si>
    <t>abc 345</t>
  </si>
  <si>
    <t>fv 4/6/7</t>
  </si>
  <si>
    <t>xxx</t>
  </si>
  <si>
    <t>Koszty Stałe</t>
  </si>
  <si>
    <t>Czynsz</t>
  </si>
  <si>
    <t>Media</t>
  </si>
  <si>
    <t xml:space="preserve">Księgowosc </t>
  </si>
  <si>
    <t>Leasing</t>
  </si>
  <si>
    <t>Internet</t>
  </si>
  <si>
    <t>Ochorona</t>
  </si>
  <si>
    <t>Prąd</t>
  </si>
  <si>
    <t>gaz</t>
  </si>
  <si>
    <t>Chemia</t>
  </si>
  <si>
    <t>Punkt Rentowności</t>
  </si>
  <si>
    <t>ZYSK przed podatkiem</t>
  </si>
  <si>
    <t>PODATEK</t>
  </si>
  <si>
    <t xml:space="preserve">Czysty Zysk </t>
  </si>
  <si>
    <t>Wynagrodzenia</t>
  </si>
  <si>
    <t>Dodatkowe</t>
  </si>
  <si>
    <t>ZUS</t>
  </si>
  <si>
    <t>KUCHNIA</t>
  </si>
  <si>
    <t>SALA</t>
  </si>
  <si>
    <t>FC</t>
  </si>
  <si>
    <t>BC</t>
  </si>
  <si>
    <t>ŻYWNOŚĆ</t>
  </si>
  <si>
    <t>NAP/ALKO</t>
  </si>
  <si>
    <t>INNE</t>
  </si>
  <si>
    <t>Makro</t>
  </si>
  <si>
    <t>Kompania Piwna</t>
  </si>
  <si>
    <t xml:space="preserve">Chef kulinar </t>
  </si>
  <si>
    <t>Kuchnie Siwiata</t>
  </si>
  <si>
    <t xml:space="preserve">Chemia </t>
  </si>
  <si>
    <t>Opakwoania</t>
  </si>
  <si>
    <t xml:space="preserve">Wydruk Menu </t>
  </si>
  <si>
    <t>PRZY/BEV</t>
  </si>
  <si>
    <t>PRZY/FOOD</t>
  </si>
  <si>
    <t>MENAGO</t>
  </si>
  <si>
    <t>Imię</t>
  </si>
  <si>
    <t>Kwota Stała</t>
  </si>
  <si>
    <t xml:space="preserve">Kwota Stała </t>
  </si>
  <si>
    <t>Ddoatkowe</t>
  </si>
  <si>
    <t>Kasia</t>
  </si>
  <si>
    <t>Basia</t>
  </si>
  <si>
    <t>Martyna</t>
  </si>
  <si>
    <t>Karol</t>
  </si>
  <si>
    <t>Tomek</t>
  </si>
  <si>
    <t>Krzyś</t>
  </si>
  <si>
    <t>Mateusz</t>
  </si>
  <si>
    <t>Tomasz</t>
  </si>
  <si>
    <t>Ania</t>
  </si>
  <si>
    <t>Ja</t>
  </si>
  <si>
    <t>WYNAGRODZENIA</t>
  </si>
  <si>
    <t xml:space="preserve">Stosunek ZUS do wynagrodzeń </t>
  </si>
  <si>
    <t>Kontrakty b2b jako koszty stałe /zmienne</t>
  </si>
  <si>
    <t xml:space="preserve">ZUS z wynagrdzoeń dodatkowych jako koszt stały </t>
  </si>
  <si>
    <t>Marża Brutto</t>
  </si>
  <si>
    <t>LC</t>
  </si>
  <si>
    <t>LC - bez kontraktów b2b</t>
  </si>
  <si>
    <t>inne</t>
  </si>
  <si>
    <t xml:space="preserve">Wynagrodzenie MENAGFO =JA również powieksza ZUS </t>
  </si>
  <si>
    <t>INNE + WYN DOD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</si>
</sst>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zł&quot;_ ;_ * \(#,##0.00\)\ &quot;zł&quot;_ ;_ * &quot;-&quot;??_)\ &quot;zł&quot;_ ;_ @_ "/>
    <numFmt numFmtId="164" formatCode="0.0%"/>
    <numFmt numFmtId="165" formatCode="#,##0.00\ &quot;zł&quot;"/>
  </numFmts>
  <fonts count="3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1" applyFont="1"/>
    <xf numFmtId="44" fontId="2" fillId="0" borderId="1" xfId="1" applyFont="1" applyBorder="1"/>
    <xf numFmtId="44" fontId="0" fillId="2" borderId="1" xfId="1" applyFont="1" applyFill="1" applyBorder="1"/>
    <xf numFmtId="44" fontId="0" fillId="0" borderId="1" xfId="1" applyFont="1" applyBorder="1"/>
    <xf numFmtId="0" fontId="0" fillId="0" borderId="1" xfId="0" applyBorder="1"/>
    <xf numFmtId="44" fontId="0" fillId="0" borderId="1" xfId="0" applyNumberFormat="1" applyBorder="1"/>
    <xf numFmtId="164" fontId="0" fillId="0" borderId="1" xfId="2" applyNumberFormat="1" applyFont="1" applyBorder="1"/>
    <xf numFmtId="165" fontId="0" fillId="0" borderId="1" xfId="1" applyNumberFormat="1" applyFont="1" applyBorder="1"/>
    <xf numFmtId="164" fontId="0" fillId="2" borderId="1" xfId="0" applyNumberFormat="1" applyFill="1" applyBorder="1"/>
    <xf numFmtId="9" fontId="0" fillId="0" borderId="1" xfId="2" applyFont="1" applyBorder="1"/>
    <xf numFmtId="44" fontId="2" fillId="0" borderId="1" xfId="0" applyNumberFormat="1" applyFont="1" applyBorder="1"/>
    <xf numFmtId="9" fontId="0" fillId="0" borderId="0" xfId="1" applyNumberFormat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9049-8B8C-CB46-B1F2-D4B6DED27521}">
  <dimension ref="A1:T42"/>
  <sheetViews>
    <sheetView tabSelected="1" zoomScale="118" workbookViewId="0">
      <selection activeCell="C16" sqref="C16"/>
    </sheetView>
  </sheetViews>
  <sheetFormatPr baseColWidth="10" defaultRowHeight="16" x14ac:dyDescent="0.2"/>
  <cols>
    <col min="1" max="1" width="19" bestFit="1" customWidth="1"/>
    <col min="2" max="2" width="17.5" style="1" customWidth="1"/>
    <col min="3" max="3" width="15.33203125" customWidth="1"/>
    <col min="6" max="6" width="26.6640625" bestFit="1" customWidth="1"/>
    <col min="7" max="7" width="18.5" style="1" bestFit="1" customWidth="1"/>
    <col min="8" max="8" width="13.5" bestFit="1" customWidth="1"/>
    <col min="10" max="10" width="14" bestFit="1" customWidth="1"/>
    <col min="11" max="11" width="12.1640625" bestFit="1" customWidth="1"/>
    <col min="12" max="12" width="14.33203125" customWidth="1"/>
    <col min="13" max="14" width="15.1640625" customWidth="1"/>
    <col min="15" max="15" width="13.83203125" bestFit="1" customWidth="1"/>
    <col min="16" max="17" width="13" style="1" customWidth="1"/>
    <col min="19" max="19" width="13.1640625" customWidth="1"/>
    <col min="20" max="20" width="19" customWidth="1"/>
  </cols>
  <sheetData>
    <row r="1" spans="1:8" x14ac:dyDescent="0.2">
      <c r="A1" s="16" t="s">
        <v>0</v>
      </c>
      <c r="B1" s="16"/>
      <c r="C1" s="2">
        <f>C2+C3</f>
        <v>250000</v>
      </c>
    </row>
    <row r="2" spans="1:8" x14ac:dyDescent="0.2">
      <c r="A2" s="16" t="s">
        <v>1</v>
      </c>
      <c r="B2" s="16"/>
      <c r="C2" s="3">
        <v>75000</v>
      </c>
    </row>
    <row r="3" spans="1:8" x14ac:dyDescent="0.2">
      <c r="A3" s="16" t="s">
        <v>2</v>
      </c>
      <c r="B3" s="16"/>
      <c r="C3" s="3">
        <v>175000</v>
      </c>
      <c r="F3" s="17" t="s">
        <v>63</v>
      </c>
      <c r="G3" s="17"/>
      <c r="H3" s="12">
        <v>0.38</v>
      </c>
    </row>
    <row r="4" spans="1:8" x14ac:dyDescent="0.2">
      <c r="A4" s="16" t="s">
        <v>14</v>
      </c>
      <c r="B4" s="16"/>
      <c r="C4" s="4">
        <f>C25+M26+P26+S26</f>
        <v>120254</v>
      </c>
      <c r="F4" s="17" t="s">
        <v>64</v>
      </c>
      <c r="G4" s="17"/>
    </row>
    <row r="5" spans="1:8" x14ac:dyDescent="0.2">
      <c r="A5" s="16" t="s">
        <v>3</v>
      </c>
      <c r="B5" s="16"/>
      <c r="C5" s="4">
        <f>(C6+C7+C8)</f>
        <v>79930</v>
      </c>
      <c r="F5" s="17" t="s">
        <v>65</v>
      </c>
      <c r="G5" s="17"/>
    </row>
    <row r="6" spans="1:8" x14ac:dyDescent="0.2">
      <c r="A6" s="5"/>
      <c r="B6" s="4" t="str">
        <f>E26</f>
        <v>ŻYWNOŚĆ</v>
      </c>
      <c r="C6" s="6">
        <f>F26</f>
        <v>55300</v>
      </c>
      <c r="F6" s="17" t="s">
        <v>68</v>
      </c>
      <c r="G6" s="17"/>
    </row>
    <row r="7" spans="1:8" x14ac:dyDescent="0.2">
      <c r="A7" s="5"/>
      <c r="B7" s="4" t="str">
        <f>G26</f>
        <v>NAP/ALKO</v>
      </c>
      <c r="C7" s="6">
        <f>H26</f>
        <v>18080</v>
      </c>
      <c r="F7" t="s">
        <v>70</v>
      </c>
    </row>
    <row r="8" spans="1:8" x14ac:dyDescent="0.2">
      <c r="A8" s="5"/>
      <c r="B8" s="4" t="s">
        <v>71</v>
      </c>
      <c r="C8" s="6">
        <f>J26+N26+Q26+T26</f>
        <v>6550</v>
      </c>
    </row>
    <row r="9" spans="1:8" x14ac:dyDescent="0.2">
      <c r="A9" s="16" t="s">
        <v>62</v>
      </c>
      <c r="B9" s="16"/>
      <c r="C9" s="4">
        <f>C10+C11+C12</f>
        <v>74800</v>
      </c>
    </row>
    <row r="10" spans="1:8" x14ac:dyDescent="0.2">
      <c r="A10" s="5"/>
      <c r="B10" s="4" t="str">
        <f>L26</f>
        <v>SALA</v>
      </c>
      <c r="C10" s="6">
        <f>M26+N26</f>
        <v>12200</v>
      </c>
    </row>
    <row r="11" spans="1:8" x14ac:dyDescent="0.2">
      <c r="A11" s="5"/>
      <c r="B11" s="4" t="str">
        <f>O26</f>
        <v>KUCHNIA</v>
      </c>
      <c r="C11" s="6">
        <f>P26+Q26</f>
        <v>26200</v>
      </c>
    </row>
    <row r="12" spans="1:8" x14ac:dyDescent="0.2">
      <c r="A12" s="5"/>
      <c r="B12" s="4" t="str">
        <f>R26</f>
        <v>MENAGO</v>
      </c>
      <c r="C12" s="6">
        <f>S26+T26</f>
        <v>36400</v>
      </c>
    </row>
    <row r="13" spans="1:8" x14ac:dyDescent="0.2">
      <c r="A13" s="5" t="s">
        <v>66</v>
      </c>
      <c r="B13" s="4"/>
      <c r="C13" s="10">
        <f>(C1-C5)/C1</f>
        <v>0.68028</v>
      </c>
    </row>
    <row r="14" spans="1:8" x14ac:dyDescent="0.2">
      <c r="A14" s="5" t="s">
        <v>24</v>
      </c>
      <c r="B14" s="4"/>
      <c r="C14" s="4">
        <f>C4/C13</f>
        <v>176771.32945257836</v>
      </c>
    </row>
    <row r="15" spans="1:8" x14ac:dyDescent="0.2">
      <c r="A15" s="5" t="s">
        <v>25</v>
      </c>
      <c r="B15" s="4"/>
      <c r="C15" s="8">
        <f>C1-(C5+C4)</f>
        <v>49816</v>
      </c>
    </row>
    <row r="16" spans="1:8" x14ac:dyDescent="0.2">
      <c r="A16" s="5" t="s">
        <v>26</v>
      </c>
      <c r="B16" s="9">
        <v>0.23899999999999999</v>
      </c>
      <c r="C16" s="8">
        <f>IF(C15*B16&lt;0,0,C15*B16)</f>
        <v>11906.023999999999</v>
      </c>
    </row>
    <row r="17" spans="1:20" x14ac:dyDescent="0.2">
      <c r="A17" s="5" t="s">
        <v>27</v>
      </c>
      <c r="B17" s="7">
        <f>C17/C1</f>
        <v>0.15163990400000002</v>
      </c>
      <c r="C17" s="8">
        <f>C15-C16</f>
        <v>37909.976000000002</v>
      </c>
    </row>
    <row r="18" spans="1:20" x14ac:dyDescent="0.2">
      <c r="A18" s="5" t="s">
        <v>33</v>
      </c>
      <c r="B18" s="7">
        <f>F26/C3</f>
        <v>0.316</v>
      </c>
      <c r="C18" s="5"/>
    </row>
    <row r="19" spans="1:20" x14ac:dyDescent="0.2">
      <c r="A19" s="5" t="s">
        <v>34</v>
      </c>
      <c r="B19" s="7">
        <f>H26/C2</f>
        <v>0.24106666666666668</v>
      </c>
      <c r="C19" s="5"/>
    </row>
    <row r="20" spans="1:20" x14ac:dyDescent="0.2">
      <c r="A20" s="5" t="s">
        <v>67</v>
      </c>
      <c r="B20" s="7">
        <f>(C9+B27)/C1</f>
        <v>0.41289599999999999</v>
      </c>
      <c r="C20" s="5"/>
    </row>
    <row r="21" spans="1:20" x14ac:dyDescent="0.2">
      <c r="A21" s="5" t="s">
        <v>45</v>
      </c>
      <c r="B21" s="10">
        <f>C2/C1</f>
        <v>0.3</v>
      </c>
      <c r="C21" s="5"/>
    </row>
    <row r="22" spans="1:20" x14ac:dyDescent="0.2">
      <c r="A22" s="5" t="s">
        <v>46</v>
      </c>
      <c r="B22" s="10">
        <f>C3/C1</f>
        <v>0.7</v>
      </c>
      <c r="C22" s="5"/>
    </row>
    <row r="25" spans="1:20" x14ac:dyDescent="0.2">
      <c r="A25" s="18" t="str">
        <f>A4</f>
        <v>Koszty Stałe</v>
      </c>
      <c r="B25" s="18"/>
      <c r="C25" s="2">
        <f>SUM(B27:B41)</f>
        <v>51154</v>
      </c>
      <c r="E25" s="13" t="str">
        <f>A5</f>
        <v>Koszty Zmienne</v>
      </c>
      <c r="F25" s="14"/>
      <c r="G25" s="14"/>
      <c r="H25" s="14"/>
      <c r="I25" s="14"/>
      <c r="J25" s="15"/>
      <c r="L25" s="13" t="s">
        <v>28</v>
      </c>
      <c r="M25" s="14"/>
      <c r="N25" s="14"/>
      <c r="O25" s="14"/>
      <c r="P25" s="14"/>
      <c r="Q25" s="14"/>
      <c r="R25" s="14"/>
      <c r="S25" s="14"/>
      <c r="T25" s="15"/>
    </row>
    <row r="26" spans="1:20" x14ac:dyDescent="0.2">
      <c r="A26" s="5" t="s">
        <v>4</v>
      </c>
      <c r="B26" s="4" t="s">
        <v>6</v>
      </c>
      <c r="C26" s="5" t="s">
        <v>5</v>
      </c>
      <c r="E26" s="5" t="s">
        <v>35</v>
      </c>
      <c r="F26" s="11">
        <f>SUM(F28:F76)</f>
        <v>55300</v>
      </c>
      <c r="G26" s="5" t="s">
        <v>36</v>
      </c>
      <c r="H26" s="11">
        <f>SUM(H28:H77)</f>
        <v>18080</v>
      </c>
      <c r="I26" s="5" t="s">
        <v>37</v>
      </c>
      <c r="J26" s="2">
        <f>SUM(J28:J77)</f>
        <v>850</v>
      </c>
      <c r="L26" s="5" t="s">
        <v>32</v>
      </c>
      <c r="M26" s="11">
        <f>SUM(M28:M77)</f>
        <v>11400</v>
      </c>
      <c r="N26" s="11">
        <f>SUM(N28:N77)</f>
        <v>800</v>
      </c>
      <c r="O26" s="5" t="s">
        <v>31</v>
      </c>
      <c r="P26" s="11">
        <f>SUM(P28:P77)</f>
        <v>24700</v>
      </c>
      <c r="Q26" s="11">
        <f>SUM(Q28:Q51)</f>
        <v>1500</v>
      </c>
      <c r="R26" s="5" t="s">
        <v>47</v>
      </c>
      <c r="S26" s="2">
        <f>SUM(S28:S77)</f>
        <v>33000</v>
      </c>
      <c r="T26" s="4">
        <f>SUM(T27:T76)</f>
        <v>3400</v>
      </c>
    </row>
    <row r="27" spans="1:20" x14ac:dyDescent="0.2">
      <c r="A27" t="s">
        <v>30</v>
      </c>
      <c r="B27" s="1">
        <f>C9*H3</f>
        <v>28424</v>
      </c>
      <c r="C27" s="5"/>
      <c r="E27" s="5" t="s">
        <v>4</v>
      </c>
      <c r="F27" s="4" t="s">
        <v>6</v>
      </c>
      <c r="G27" s="5" t="s">
        <v>4</v>
      </c>
      <c r="H27" s="4" t="s">
        <v>6</v>
      </c>
      <c r="I27" s="5" t="s">
        <v>4</v>
      </c>
      <c r="J27" s="4" t="s">
        <v>6</v>
      </c>
      <c r="L27" s="5" t="s">
        <v>48</v>
      </c>
      <c r="M27" s="4" t="s">
        <v>49</v>
      </c>
      <c r="N27" s="4" t="s">
        <v>29</v>
      </c>
      <c r="O27" s="5" t="s">
        <v>48</v>
      </c>
      <c r="P27" s="4" t="s">
        <v>50</v>
      </c>
      <c r="Q27" s="4" t="s">
        <v>29</v>
      </c>
      <c r="R27" s="5" t="s">
        <v>48</v>
      </c>
      <c r="S27" s="4" t="s">
        <v>50</v>
      </c>
      <c r="T27" s="4" t="s">
        <v>51</v>
      </c>
    </row>
    <row r="28" spans="1:20" x14ac:dyDescent="0.2">
      <c r="A28" s="5" t="s">
        <v>15</v>
      </c>
      <c r="B28" s="4">
        <v>10000</v>
      </c>
      <c r="C28" s="5" t="s">
        <v>8</v>
      </c>
      <c r="E28" s="5" t="s">
        <v>7</v>
      </c>
      <c r="F28" s="4">
        <v>2300</v>
      </c>
      <c r="G28" s="5" t="s">
        <v>38</v>
      </c>
      <c r="H28" s="4">
        <v>2300</v>
      </c>
      <c r="I28" s="5" t="s">
        <v>42</v>
      </c>
      <c r="J28" s="4">
        <v>200</v>
      </c>
      <c r="L28" s="5" t="s">
        <v>52</v>
      </c>
      <c r="M28" s="4">
        <v>3400</v>
      </c>
      <c r="N28" s="4">
        <v>200</v>
      </c>
      <c r="O28" s="5" t="s">
        <v>55</v>
      </c>
      <c r="P28" s="4">
        <v>7900</v>
      </c>
      <c r="Q28" s="4">
        <v>500</v>
      </c>
      <c r="R28" s="5" t="s">
        <v>59</v>
      </c>
      <c r="S28" s="4">
        <v>9000</v>
      </c>
      <c r="T28" s="4">
        <v>400</v>
      </c>
    </row>
    <row r="29" spans="1:20" x14ac:dyDescent="0.2">
      <c r="A29" s="5" t="s">
        <v>16</v>
      </c>
      <c r="B29" s="4">
        <v>1000</v>
      </c>
      <c r="C29" s="5" t="s">
        <v>11</v>
      </c>
      <c r="E29" s="5" t="s">
        <v>40</v>
      </c>
      <c r="F29" s="4">
        <v>4500</v>
      </c>
      <c r="G29" s="5" t="s">
        <v>39</v>
      </c>
      <c r="H29" s="4">
        <v>780</v>
      </c>
      <c r="I29" s="5" t="s">
        <v>43</v>
      </c>
      <c r="J29" s="4">
        <v>300</v>
      </c>
      <c r="L29" s="5" t="s">
        <v>53</v>
      </c>
      <c r="M29" s="4">
        <v>4500</v>
      </c>
      <c r="N29" s="4">
        <v>300</v>
      </c>
      <c r="O29" s="5" t="s">
        <v>56</v>
      </c>
      <c r="P29" s="4">
        <v>6800</v>
      </c>
      <c r="Q29" s="4">
        <v>500</v>
      </c>
      <c r="R29" s="5" t="s">
        <v>60</v>
      </c>
      <c r="S29" s="4">
        <v>9000</v>
      </c>
      <c r="T29" s="4">
        <v>1200</v>
      </c>
    </row>
    <row r="30" spans="1:20" x14ac:dyDescent="0.2">
      <c r="A30" s="5" t="s">
        <v>17</v>
      </c>
      <c r="B30" s="4">
        <v>1200</v>
      </c>
      <c r="C30" s="5" t="s">
        <v>12</v>
      </c>
      <c r="E30" s="5" t="s">
        <v>41</v>
      </c>
      <c r="F30" s="4">
        <v>3500</v>
      </c>
      <c r="G30" s="5" t="s">
        <v>9</v>
      </c>
      <c r="H30" s="4">
        <v>3000</v>
      </c>
      <c r="I30" s="5" t="s">
        <v>44</v>
      </c>
      <c r="J30" s="4">
        <v>350</v>
      </c>
      <c r="L30" s="5" t="s">
        <v>54</v>
      </c>
      <c r="M30" s="4">
        <v>3500</v>
      </c>
      <c r="N30" s="4">
        <v>300</v>
      </c>
      <c r="O30" s="5" t="s">
        <v>57</v>
      </c>
      <c r="P30" s="4">
        <v>3000</v>
      </c>
      <c r="Q30" s="4">
        <v>500</v>
      </c>
      <c r="R30" s="5" t="s">
        <v>61</v>
      </c>
      <c r="S30" s="4">
        <v>15000</v>
      </c>
      <c r="T30" s="4">
        <v>1800</v>
      </c>
    </row>
    <row r="31" spans="1:20" x14ac:dyDescent="0.2">
      <c r="A31" s="5" t="s">
        <v>18</v>
      </c>
      <c r="B31" s="4">
        <v>3500</v>
      </c>
      <c r="C31" s="5" t="s">
        <v>13</v>
      </c>
      <c r="E31" s="5" t="s">
        <v>69</v>
      </c>
      <c r="F31" s="4">
        <v>35000</v>
      </c>
      <c r="G31" s="5" t="s">
        <v>10</v>
      </c>
      <c r="H31" s="4">
        <v>7000</v>
      </c>
      <c r="I31" s="5"/>
      <c r="J31" s="4"/>
      <c r="L31" s="5"/>
      <c r="M31" s="4"/>
      <c r="N31" s="4"/>
      <c r="O31" s="5" t="s">
        <v>58</v>
      </c>
      <c r="P31" s="4">
        <v>7000</v>
      </c>
      <c r="Q31" s="4">
        <v>0</v>
      </c>
      <c r="R31" s="5"/>
      <c r="S31" s="4"/>
      <c r="T31" s="5"/>
    </row>
    <row r="32" spans="1:20" x14ac:dyDescent="0.2">
      <c r="A32" s="5" t="s">
        <v>19</v>
      </c>
      <c r="B32" s="4">
        <v>150</v>
      </c>
      <c r="C32" s="5"/>
      <c r="E32" s="5"/>
      <c r="F32" s="4">
        <v>10000</v>
      </c>
      <c r="G32" s="5" t="s">
        <v>69</v>
      </c>
      <c r="H32" s="4">
        <v>5000</v>
      </c>
      <c r="I32" s="5"/>
      <c r="J32" s="4"/>
      <c r="L32" s="5"/>
      <c r="M32" s="4"/>
      <c r="N32" s="4"/>
      <c r="O32" s="5"/>
      <c r="P32" s="4"/>
      <c r="Q32" s="4"/>
      <c r="R32" s="5"/>
      <c r="S32" s="4"/>
      <c r="T32" s="5"/>
    </row>
    <row r="33" spans="1:20" x14ac:dyDescent="0.2">
      <c r="A33" s="5" t="s">
        <v>20</v>
      </c>
      <c r="B33" s="4">
        <v>80</v>
      </c>
      <c r="C33" s="5"/>
      <c r="E33" s="5"/>
      <c r="F33" s="4"/>
      <c r="G33" s="5"/>
      <c r="H33" s="4"/>
      <c r="I33" s="5"/>
      <c r="J33" s="4"/>
      <c r="L33" s="5"/>
      <c r="M33" s="4"/>
      <c r="N33" s="4"/>
      <c r="O33" s="5"/>
      <c r="P33" s="4"/>
      <c r="Q33" s="4"/>
      <c r="R33" s="5"/>
      <c r="S33" s="4"/>
      <c r="T33" s="5"/>
    </row>
    <row r="34" spans="1:20" x14ac:dyDescent="0.2">
      <c r="A34" s="5" t="s">
        <v>21</v>
      </c>
      <c r="B34" s="4">
        <v>4000</v>
      </c>
      <c r="C34" s="5"/>
      <c r="E34" s="5"/>
      <c r="F34" s="4"/>
      <c r="G34" s="5"/>
      <c r="H34" s="4"/>
      <c r="I34" s="5"/>
      <c r="J34" s="4"/>
      <c r="L34" s="5"/>
      <c r="M34" s="4"/>
      <c r="N34" s="4"/>
      <c r="O34" s="5"/>
      <c r="P34" s="4"/>
      <c r="Q34" s="4"/>
      <c r="R34" s="5"/>
      <c r="S34" s="4"/>
      <c r="T34" s="5"/>
    </row>
    <row r="35" spans="1:20" x14ac:dyDescent="0.2">
      <c r="A35" s="5" t="s">
        <v>22</v>
      </c>
      <c r="B35" s="4">
        <v>2500</v>
      </c>
      <c r="C35" s="5"/>
      <c r="E35" s="5"/>
      <c r="F35" s="4"/>
      <c r="G35" s="5"/>
      <c r="H35" s="4"/>
      <c r="I35" s="5"/>
      <c r="J35" s="4"/>
      <c r="L35" s="5"/>
      <c r="M35" s="4"/>
      <c r="N35" s="4"/>
      <c r="O35" s="5"/>
      <c r="P35" s="4"/>
      <c r="Q35" s="4"/>
      <c r="R35" s="5"/>
      <c r="S35" s="4"/>
      <c r="T35" s="5"/>
    </row>
    <row r="36" spans="1:20" x14ac:dyDescent="0.2">
      <c r="A36" s="5" t="s">
        <v>23</v>
      </c>
      <c r="B36" s="4">
        <v>300</v>
      </c>
      <c r="C36" s="5"/>
      <c r="E36" s="5"/>
      <c r="F36" s="4"/>
      <c r="G36" s="5"/>
      <c r="H36" s="4"/>
      <c r="I36" s="5"/>
      <c r="J36" s="4"/>
      <c r="L36" s="5"/>
      <c r="M36" s="4"/>
      <c r="N36" s="4"/>
      <c r="O36" s="5"/>
      <c r="P36" s="4"/>
      <c r="Q36" s="4"/>
      <c r="R36" s="5"/>
      <c r="S36" s="4"/>
      <c r="T36" s="5"/>
    </row>
    <row r="37" spans="1:20" x14ac:dyDescent="0.2">
      <c r="A37" s="5"/>
      <c r="B37" s="4"/>
      <c r="C37" s="5"/>
      <c r="E37" s="5"/>
      <c r="F37" s="4"/>
      <c r="G37" s="5"/>
      <c r="H37" s="4"/>
      <c r="I37" s="5"/>
      <c r="J37" s="4"/>
      <c r="L37" s="5"/>
      <c r="M37" s="4"/>
      <c r="N37" s="4"/>
      <c r="O37" s="5"/>
      <c r="P37" s="4"/>
      <c r="Q37" s="4"/>
      <c r="R37" s="5"/>
      <c r="S37" s="4"/>
      <c r="T37" s="5"/>
    </row>
    <row r="38" spans="1:20" x14ac:dyDescent="0.2">
      <c r="A38" s="5"/>
      <c r="B38" s="4"/>
      <c r="C38" s="5"/>
      <c r="E38" s="5"/>
      <c r="F38" s="5"/>
      <c r="G38" s="5"/>
      <c r="H38" s="5"/>
      <c r="I38" s="5"/>
      <c r="J38" s="4"/>
      <c r="L38" s="5"/>
      <c r="M38" s="5"/>
      <c r="N38" s="5"/>
      <c r="O38" s="5"/>
      <c r="P38" s="5"/>
      <c r="Q38" s="5"/>
      <c r="R38" s="5"/>
      <c r="S38" s="4"/>
      <c r="T38" s="5"/>
    </row>
    <row r="39" spans="1:20" x14ac:dyDescent="0.2">
      <c r="A39" s="5"/>
      <c r="B39" s="4"/>
      <c r="C39" s="5"/>
      <c r="E39" s="5"/>
      <c r="F39" s="5"/>
      <c r="G39" s="5"/>
      <c r="H39" s="5"/>
      <c r="I39" s="5"/>
      <c r="J39" s="4"/>
      <c r="L39" s="5"/>
      <c r="M39" s="5"/>
      <c r="N39" s="5"/>
      <c r="O39" s="5"/>
      <c r="P39" s="5"/>
      <c r="Q39" s="5"/>
      <c r="R39" s="5"/>
      <c r="S39" s="4"/>
      <c r="T39" s="5"/>
    </row>
    <row r="40" spans="1:20" x14ac:dyDescent="0.2">
      <c r="A40" s="5"/>
      <c r="B40" s="4"/>
      <c r="C40" s="5"/>
      <c r="E40" s="5"/>
      <c r="F40" s="5"/>
      <c r="G40" s="5"/>
      <c r="H40" s="5"/>
      <c r="I40" s="5"/>
      <c r="J40" s="4"/>
      <c r="L40" s="5"/>
      <c r="M40" s="5"/>
      <c r="N40" s="5"/>
      <c r="O40" s="5"/>
      <c r="P40" s="5"/>
      <c r="Q40" s="5"/>
      <c r="R40" s="5"/>
      <c r="S40" s="4"/>
      <c r="T40" s="5"/>
    </row>
    <row r="41" spans="1:20" x14ac:dyDescent="0.2">
      <c r="A41" s="5"/>
      <c r="B41" s="4"/>
      <c r="C41" s="5"/>
      <c r="E41" s="5"/>
      <c r="F41" s="5"/>
      <c r="G41" s="5"/>
      <c r="H41" s="5"/>
      <c r="I41" s="5"/>
      <c r="J41" s="4"/>
      <c r="L41" s="5"/>
      <c r="M41" s="5"/>
      <c r="N41" s="5"/>
      <c r="O41" s="5"/>
      <c r="P41" s="5"/>
      <c r="Q41" s="5"/>
      <c r="R41" s="5"/>
      <c r="S41" s="4"/>
      <c r="T41" s="5"/>
    </row>
    <row r="42" spans="1:20" x14ac:dyDescent="0.2">
      <c r="A42" s="5"/>
      <c r="B42" s="4"/>
      <c r="C42" s="5"/>
      <c r="E42" s="5"/>
      <c r="F42" s="5"/>
      <c r="G42" s="5"/>
      <c r="H42" s="5"/>
      <c r="I42" s="5"/>
      <c r="J42" s="4"/>
      <c r="L42" s="5"/>
      <c r="M42" s="5"/>
      <c r="N42" s="5"/>
      <c r="O42" s="5"/>
      <c r="P42" s="5"/>
      <c r="Q42" s="5"/>
      <c r="R42" s="5"/>
      <c r="S42" s="4"/>
      <c r="T42" s="5"/>
    </row>
  </sheetData>
  <mergeCells count="13">
    <mergeCell ref="A1:B1"/>
    <mergeCell ref="A2:B2"/>
    <mergeCell ref="A3:B3"/>
    <mergeCell ref="L25:T25"/>
    <mergeCell ref="A9:B9"/>
    <mergeCell ref="F4:G4"/>
    <mergeCell ref="F3:G3"/>
    <mergeCell ref="F5:G5"/>
    <mergeCell ref="F6:G6"/>
    <mergeCell ref="A5:B5"/>
    <mergeCell ref="A25:B25"/>
    <mergeCell ref="A4:B4"/>
    <mergeCell ref="E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Bartłomiej Arkabuz</dc:creator>
  <cp:lastModifiedBy>Bartłomiej Arkabuz</cp:lastModifiedBy>
  <dcterms:created xsi:type="dcterms:W3CDTF">2025-06-10T07:35:40Z</dcterms:created>
  <dcterms:modified xsi:type="dcterms:W3CDTF">2025-06-10T11:41:12Z</dcterms:modified>
</cp:coreProperties>
</file>